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été" sheetId="1" state="visible" r:id="rId1"/>
    <sheet xmlns:r="http://schemas.openxmlformats.org/officeDocument/2006/relationships" name="Micro-entrepr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#,##0&quot; €&quot;"/>
    <numFmt numFmtId="165" formatCode="0.0&quot; %&quot;"/>
    <numFmt numFmtId="166" formatCode="#,##0&quot; €/an&quot;"/>
    <numFmt numFmtId="167" formatCode="0&quot; j&quot;"/>
    <numFmt numFmtId="168" formatCode="#,##0&quot; € HT/j&quot;"/>
    <numFmt numFmtId="169" formatCode="#,##0&quot; € HT/an&quot;"/>
    <numFmt numFmtId="170" formatCode="#,##0&quot; €/mois&quot;"/>
    <numFmt numFmtId="171" formatCode="0.0%"/>
  </numFmts>
  <fonts count="9">
    <font>
      <name val="Calibri"/>
      <family val="2"/>
      <color theme="1"/>
      <sz val="11"/>
      <scheme val="minor"/>
    </font>
    <font>
      <name val="Georgia"/>
      <b val="1"/>
      <color rgb="002B1F14"/>
      <sz val="16"/>
    </font>
    <font>
      <name val="Calibri"/>
      <i val="1"/>
      <color rgb="006B5D4A"/>
      <sz val="10"/>
    </font>
    <font>
      <name val="Calibri"/>
      <b val="1"/>
      <color rgb="00C24A2F"/>
      <sz val="10"/>
    </font>
    <font>
      <name val="Calibri"/>
      <b val="1"/>
      <color rgb="00A07C1E"/>
      <sz val="11"/>
    </font>
    <font>
      <name val="Calibri"/>
      <color rgb="002B1F14"/>
      <sz val="11"/>
    </font>
    <font>
      <name val="Calibri"/>
      <color rgb="006B5D4A"/>
      <sz val="9"/>
    </font>
    <font>
      <name val="Calibri"/>
      <b val="1"/>
      <color rgb="002B1F14"/>
      <sz val="11"/>
    </font>
    <font>
      <name val="Georgia"/>
      <b val="1"/>
      <color rgb="00A07C1E"/>
      <sz val="14"/>
    </font>
  </fonts>
  <fills count="5">
    <fill>
      <patternFill/>
    </fill>
    <fill>
      <patternFill patternType="gray125"/>
    </fill>
    <fill>
      <patternFill patternType="solid">
        <fgColor rgb="00FDF8EE"/>
      </patternFill>
    </fill>
    <fill>
      <patternFill patternType="solid">
        <fgColor rgb="00F4E8C9"/>
      </patternFill>
    </fill>
    <fill>
      <patternFill patternType="solid">
        <fgColor rgb="00EFEAE0"/>
      </patternFill>
    </fill>
  </fills>
  <borders count="2">
    <border>
      <left/>
      <right/>
      <top/>
      <bottom/>
      <diagonal/>
    </border>
    <border>
      <left style="thin">
        <color rgb="00D8CDB8"/>
      </left>
      <right style="thin">
        <color rgb="00D8CDB8"/>
      </right>
      <top style="thin">
        <color rgb="00D8CDB8"/>
      </top>
      <bottom style="thin">
        <color rgb="00D8CDB8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pivotButton="0" quotePrefix="0" xfId="0"/>
    <xf numFmtId="0" fontId="5" fillId="2" borderId="0" pivotButton="0" quotePrefix="0" xfId="0"/>
    <xf numFmtId="164" fontId="7" fillId="3" borderId="1" applyAlignment="1" pivotButton="0" quotePrefix="0" xfId="0">
      <alignment horizontal="right"/>
    </xf>
    <xf numFmtId="0" fontId="6" fillId="2" borderId="0" pivotButton="0" quotePrefix="0" xfId="0"/>
    <xf numFmtId="166" fontId="4" fillId="4" borderId="1" applyAlignment="1" pivotButton="0" quotePrefix="0" xfId="0">
      <alignment horizontal="right"/>
    </xf>
    <xf numFmtId="165" fontId="7" fillId="3" borderId="1" applyAlignment="1" pivotButton="0" quotePrefix="0" xfId="0">
      <alignment horizontal="right"/>
    </xf>
    <xf numFmtId="2" fontId="7" fillId="3" borderId="1" applyAlignment="1" pivotButton="0" quotePrefix="0" xfId="0">
      <alignment horizontal="right"/>
    </xf>
    <xf numFmtId="168" fontId="4" fillId="4" borderId="1" applyAlignment="1" pivotButton="0" quotePrefix="0" xfId="0">
      <alignment horizontal="right"/>
    </xf>
    <xf numFmtId="169" fontId="8" fillId="4" borderId="1" applyAlignment="1" pivotButton="0" quotePrefix="0" xfId="0">
      <alignment horizontal="right"/>
    </xf>
    <xf numFmtId="170" fontId="4" fillId="4" borderId="1" applyAlignment="1" pivotButton="0" quotePrefix="0" xfId="0">
      <alignment horizontal="right"/>
    </xf>
    <xf numFmtId="171" fontId="4" fillId="4" borderId="1" applyAlignment="1" pivotButton="0" quotePrefix="0" xfId="0">
      <alignment horizontal="right"/>
    </xf>
    <xf numFmtId="1" fontId="7" fillId="3" borderId="1" applyAlignment="1" pivotButton="0" quotePrefix="0" xfId="0">
      <alignment horizontal="right"/>
    </xf>
    <xf numFmtId="167" fontId="4" fillId="4" borderId="1" applyAlignment="1" pivotButton="0" quotePrefix="0" xfId="0">
      <alignment horizontal="right"/>
    </xf>
    <xf numFmtId="166" fontId="7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3" customWidth="1" min="2" max="2"/>
    <col width="6" customWidth="1" min="3" max="3"/>
    <col width="3" customWidth="1" min="4" max="4"/>
    <col width="48" customWidth="1" min="5" max="5"/>
    <col width="22" customWidth="1" min="6" max="6"/>
    <col width="2" customWidth="1" min="7" max="7"/>
  </cols>
  <sheetData>
    <row r="1">
      <c r="A1" s="1" t="inlineStr">
        <is>
          <t>Calculer son prix plancher : société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Le Journal du Vidéo Club, levideo.club · Pour une société qui DÉDUIT ses charges (EURL, SARL, SASU…). Cases dorées = à remplir, cases grises = calculées. Tous les montants sont hors TVA.</t>
        </is>
      </c>
      <c r="G2" s="2" t="n"/>
      <c r="H2" s="2" t="n"/>
    </row>
    <row r="3">
      <c r="A3" s="4" t="inlineStr">
        <is>
          <t>En micro-entreprise ? Ce calcul n'est pas le tien : va sur l'onglet Micro-entreprise.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5" t="inlineStr">
        <is>
          <t>1 · TA PAIE</t>
        </is>
      </c>
      <c r="B5" s="2" t="n"/>
      <c r="C5" s="2" t="n"/>
      <c r="D5" s="2" t="n"/>
      <c r="E5" s="5" t="inlineStr">
        <is>
          <t>CE QUE ÇA DONNE</t>
        </is>
      </c>
      <c r="F5" s="2" t="n"/>
      <c r="G5" s="2" t="n"/>
      <c r="H5" s="2" t="n"/>
    </row>
    <row r="6">
      <c r="A6" s="6" t="inlineStr">
        <is>
          <t>Rémunération nette voulue</t>
        </is>
      </c>
      <c r="B6" s="7" t="n">
        <v>2000</v>
      </c>
      <c r="C6" s="8" t="inlineStr">
        <is>
          <t>€/mois</t>
        </is>
      </c>
      <c r="D6" s="2" t="n"/>
      <c r="E6" s="6" t="inlineStr">
        <is>
          <t>Point mort annuel (ta paie chargée + tes charges)</t>
        </is>
      </c>
      <c r="F6" s="9">
        <f>B11+B32</f>
        <v/>
      </c>
      <c r="G6" s="2" t="n"/>
      <c r="H6" s="2" t="n"/>
    </row>
    <row r="7">
      <c r="A7" s="6" t="inlineStr">
        <is>
          <t>Taux moyen d'impôt sur le revenu</t>
        </is>
      </c>
      <c r="B7" s="10" t="n">
        <v>6</v>
      </c>
      <c r="C7" s="8" t="inlineStr">
        <is>
          <t>%</t>
        </is>
      </c>
      <c r="D7" s="2" t="n"/>
      <c r="E7" s="2" t="n"/>
      <c r="F7" s="2" t="n"/>
      <c r="G7" s="2" t="n"/>
      <c r="H7" s="2" t="n"/>
    </row>
    <row r="8">
      <c r="A8" s="6" t="inlineStr">
        <is>
          <t>Coefficient de cotisations sociales</t>
        </is>
      </c>
      <c r="B8" s="11" t="n">
        <v>1.43</v>
      </c>
      <c r="C8" s="8" t="inlineStr">
        <is>
          <t>×</t>
        </is>
      </c>
      <c r="D8" s="2" t="n"/>
      <c r="E8" s="6" t="inlineStr">
        <is>
          <t>Seuil d'équilibre : en dessous, tu perds de l'argent</t>
        </is>
      </c>
      <c r="F8" s="12">
        <f>F6/B41</f>
        <v/>
      </c>
      <c r="G8" s="2" t="n"/>
      <c r="H8" s="2" t="n"/>
    </row>
    <row r="9">
      <c r="A9" s="8" t="inlineStr">
        <is>
          <t>↳ dépend de ton statut : ≈ 1,45 gérant TNS (EURL, SARL majoritaire) · ≈ 1,75 à 1,9</t>
        </is>
      </c>
      <c r="B9" s="2" t="n"/>
      <c r="C9" s="2" t="n"/>
      <c r="D9" s="2" t="n"/>
      <c r="E9" s="6" t="inlineStr">
        <is>
          <t>+ matériel</t>
        </is>
      </c>
      <c r="F9" s="12">
        <f>F8+F11*B47/100</f>
        <v/>
      </c>
      <c r="G9" s="2" t="n"/>
      <c r="H9" s="2" t="n"/>
    </row>
    <row r="10">
      <c r="A10" s="8" t="inlineStr">
        <is>
          <t xml:space="preserve">   président de SASU (assimilé salarié). Vérifie sur un bulletin de paie réel.</t>
        </is>
      </c>
      <c r="B10" s="2" t="n"/>
      <c r="C10" s="2" t="n"/>
      <c r="D10" s="2" t="n"/>
      <c r="E10" s="6" t="inlineStr">
        <is>
          <t>+ marge</t>
        </is>
      </c>
      <c r="F10" s="12">
        <f>F8+F11*(B47+B50)/100</f>
        <v/>
      </c>
      <c r="G10" s="2" t="n"/>
      <c r="H10" s="2" t="n"/>
    </row>
    <row r="11">
      <c r="A11" s="6" t="inlineStr">
        <is>
          <t>Coût annuel réel de ta paie</t>
        </is>
      </c>
      <c r="B11" s="9">
        <f>B6*12/(1-B7/100)*B8</f>
        <v/>
      </c>
      <c r="C11" s="2" t="n"/>
      <c r="D11" s="2" t="n"/>
      <c r="E11" s="6" t="inlineStr">
        <is>
          <t>+ commission  =  TON PRIX PLANCHER À LA JOURNÉE</t>
        </is>
      </c>
      <c r="F11" s="12">
        <f>F8/(1-(B47+B50+B51)/100)</f>
        <v/>
      </c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5" t="inlineStr">
        <is>
          <t>2 · TES CHARGES DÉDUCTIBLES (par an, hors TVA)</t>
        </is>
      </c>
      <c r="B13" s="2" t="n"/>
      <c r="C13" s="2" t="n"/>
      <c r="D13" s="2" t="n"/>
      <c r="E13" s="5" t="inlineStr">
        <is>
          <t>LE CHIFFRE QUI COMPTE</t>
        </is>
      </c>
      <c r="F13" s="2" t="n"/>
      <c r="G13" s="2" t="n"/>
      <c r="H13" s="2" t="n"/>
    </row>
    <row r="14" ht="22" customHeight="1">
      <c r="A14" s="6" t="inlineStr">
        <is>
          <t>Abonnements logiciels (IA, gestion, création)</t>
        </is>
      </c>
      <c r="B14" s="7" t="n">
        <v>1500</v>
      </c>
      <c r="C14" s="8" t="inlineStr">
        <is>
          <t>€/an</t>
        </is>
      </c>
      <c r="D14" s="2" t="n"/>
      <c r="E14" s="6" t="inlineStr">
        <is>
          <t>Total annuel à encaisser pour te payer</t>
        </is>
      </c>
      <c r="F14" s="13">
        <f>F11*B41</f>
        <v/>
      </c>
      <c r="G14" s="2" t="n"/>
      <c r="H14" s="2" t="n"/>
    </row>
    <row r="15">
      <c r="A15" s="6" t="inlineStr">
        <is>
          <t>Hébergement web + noms de domaine</t>
        </is>
      </c>
      <c r="B15" s="7" t="n">
        <v>200</v>
      </c>
      <c r="C15" s="8" t="inlineStr">
        <is>
          <t>€/an</t>
        </is>
      </c>
      <c r="D15" s="2" t="n"/>
      <c r="E15" s="6" t="inlineStr">
        <is>
          <t>soit, lissé sur 12 mois</t>
        </is>
      </c>
      <c r="F15" s="14">
        <f>F14/12</f>
        <v/>
      </c>
      <c r="G15" s="2" t="n"/>
      <c r="H15" s="2" t="n"/>
    </row>
    <row r="16">
      <c r="A16" s="6" t="inlineStr">
        <is>
          <t>Mutuelle santé + RC professionnelle</t>
        </is>
      </c>
      <c r="B16" s="7" t="n">
        <v>900</v>
      </c>
      <c r="C16" s="8" t="inlineStr">
        <is>
          <t>€/an</t>
        </is>
      </c>
      <c r="D16" s="2" t="n"/>
      <c r="E16" s="2" t="n"/>
      <c r="F16" s="2" t="n"/>
      <c r="G16" s="2" t="n"/>
      <c r="H16" s="2" t="n"/>
    </row>
    <row r="17">
      <c r="A17" s="6" t="inlineStr">
        <is>
          <t>Internet + téléphone</t>
        </is>
      </c>
      <c r="B17" s="7" t="n">
        <v>500</v>
      </c>
      <c r="C17" s="8" t="inlineStr">
        <is>
          <t>€/an</t>
        </is>
      </c>
      <c r="D17" s="2" t="n"/>
      <c r="E17" s="5" t="inlineStr">
        <is>
          <t>CE QUI RESTE À TON ENTREPRISE</t>
        </is>
      </c>
      <c r="F17" s="2" t="n"/>
      <c r="G17" s="2" t="n"/>
      <c r="H17" s="2" t="n"/>
    </row>
    <row r="18">
      <c r="A18" s="6" t="inlineStr">
        <is>
          <t>Services bancaires</t>
        </is>
      </c>
      <c r="B18" s="7" t="n">
        <v>100</v>
      </c>
      <c r="C18" s="8" t="inlineStr">
        <is>
          <t>€/an</t>
        </is>
      </c>
      <c r="D18" s="2" t="n"/>
      <c r="E18" s="6" t="inlineStr">
        <is>
          <t>Bénéfice avant impôt (l'étage marge)</t>
        </is>
      </c>
      <c r="F18" s="9">
        <f>F11*B50/100*B41</f>
        <v/>
      </c>
      <c r="G18" s="2" t="n"/>
      <c r="H18" s="2" t="n"/>
    </row>
    <row r="19">
      <c r="A19" s="6" t="inlineStr">
        <is>
          <t>Frais de déplacement / kilomètres</t>
        </is>
      </c>
      <c r="B19" s="7" t="n">
        <v>2000</v>
      </c>
      <c r="C19" s="8" t="inlineStr">
        <is>
          <t>€/an</t>
        </is>
      </c>
      <c r="D19" s="2" t="n"/>
      <c r="E19" s="6" t="inlineStr">
        <is>
          <t>Réserve nette après IS</t>
        </is>
      </c>
      <c r="F19" s="9">
        <f>F18*(1-B54/100)</f>
        <v/>
      </c>
      <c r="G19" s="2" t="n"/>
      <c r="H19" s="2" t="n"/>
    </row>
    <row r="20">
      <c r="A20" s="6" t="inlineStr">
        <is>
          <t>CFE (cotisation foncière des entreprises)</t>
        </is>
      </c>
      <c r="B20" s="7" t="n">
        <v>800</v>
      </c>
      <c r="C20" s="8" t="inlineStr">
        <is>
          <t>€/an</t>
        </is>
      </c>
      <c r="D20" s="2" t="n"/>
      <c r="E20" s="6" t="inlineStr">
        <is>
          <t>Part du chiffre d'affaires qui reste à l'entreprise</t>
        </is>
      </c>
      <c r="F20" s="15">
        <f>F19/F14</f>
        <v/>
      </c>
      <c r="G20" s="2" t="n"/>
      <c r="H20" s="2" t="n"/>
    </row>
    <row r="21">
      <c r="A21" s="6" t="inlineStr">
        <is>
          <t>Formation professionnelle</t>
        </is>
      </c>
      <c r="B21" s="7" t="n">
        <v>200</v>
      </c>
      <c r="C21" s="8" t="inlineStr">
        <is>
          <t>€/an</t>
        </is>
      </c>
      <c r="D21" s="2" t="n"/>
      <c r="E21" s="6" t="inlineStr">
        <is>
          <t>IS maximal à provisionner si matériel et commission restent en caisse</t>
        </is>
      </c>
      <c r="F21" s="9">
        <f>(F14-F6)*B54/100</f>
        <v/>
      </c>
      <c r="G21" s="2" t="n"/>
      <c r="H21" s="2" t="n"/>
    </row>
    <row r="22">
      <c r="A22" s="6" t="inlineStr">
        <is>
          <t>Petit équipement, consommables</t>
        </is>
      </c>
      <c r="B22" s="7" t="n">
        <v>500</v>
      </c>
      <c r="C22" s="8" t="inlineStr">
        <is>
          <t>€/an</t>
        </is>
      </c>
      <c r="D22" s="2" t="n"/>
      <c r="E22" s="8" t="inlineStr">
        <is>
          <t>↳ tout ce qui est encaissé sans être dépensé en charge devient du bénéfice</t>
        </is>
      </c>
      <c r="F22" s="2" t="n"/>
      <c r="G22" s="2" t="n"/>
      <c r="H22" s="2" t="n"/>
    </row>
    <row r="23">
      <c r="A23" s="6" t="inlineStr">
        <is>
          <t>Fournitures administratives</t>
        </is>
      </c>
      <c r="B23" s="7" t="n">
        <v>100</v>
      </c>
      <c r="C23" s="8" t="inlineStr">
        <is>
          <t>€/an</t>
        </is>
      </c>
      <c r="D23" s="2" t="n"/>
      <c r="E23" s="8" t="inlineStr">
        <is>
          <t xml:space="preserve">   imposable : provisionne l'IS sur ce montant-là, pas sur la seule marge</t>
        </is>
      </c>
      <c r="F23" s="2" t="n"/>
      <c r="G23" s="2" t="n"/>
      <c r="H23" s="2" t="n"/>
    </row>
    <row r="24">
      <c r="A24" s="6" t="inlineStr">
        <is>
          <t>Sous-traitance</t>
        </is>
      </c>
      <c r="B24" s="7" t="n">
        <v>600</v>
      </c>
      <c r="C24" s="8" t="inlineStr">
        <is>
          <t>€/an</t>
        </is>
      </c>
      <c r="D24" s="2" t="n"/>
      <c r="E24" s="2" t="n"/>
      <c r="F24" s="2" t="n"/>
      <c r="G24" s="2" t="n"/>
      <c r="H24" s="2" t="n"/>
    </row>
    <row r="25">
      <c r="A25" s="6" t="inlineStr">
        <is>
          <t>Repas professionnels</t>
        </is>
      </c>
      <c r="B25" s="7" t="n">
        <v>1000</v>
      </c>
      <c r="C25" s="8" t="inlineStr">
        <is>
          <t>€/an</t>
        </is>
      </c>
      <c r="D25" s="2" t="n"/>
      <c r="E25" s="8" t="inlineStr">
        <is>
          <t>À quoi sert chaque étage :</t>
        </is>
      </c>
      <c r="F25" s="2" t="n"/>
      <c r="G25" s="2" t="n"/>
      <c r="H25" s="2" t="n"/>
    </row>
    <row r="26">
      <c r="A26" s="6" t="inlineStr">
        <is>
          <t>Autre charge (à toi)</t>
        </is>
      </c>
      <c r="B26" s="7" t="n">
        <v>0</v>
      </c>
      <c r="C26" s="8" t="inlineStr">
        <is>
          <t>€/an</t>
        </is>
      </c>
      <c r="D26" s="2" t="n"/>
      <c r="E26" s="8" t="inlineStr">
        <is>
          <t>Matériel : la récup qui finance son renouvellement, au lieu d'un achat subi.</t>
        </is>
      </c>
      <c r="F26" s="2" t="n"/>
      <c r="G26" s="2" t="n"/>
      <c r="H26" s="2" t="n"/>
    </row>
    <row r="27">
      <c r="A27" s="6" t="inlineStr">
        <is>
          <t>Autre charge (à toi)</t>
        </is>
      </c>
      <c r="B27" s="7" t="n">
        <v>0</v>
      </c>
      <c r="C27" s="8" t="inlineStr">
        <is>
          <t>€/an</t>
        </is>
      </c>
      <c r="D27" s="2" t="n"/>
      <c r="E27" s="8" t="inlineStr">
        <is>
          <t>Une charge que tu subiras de toute façon, la seule question est quand.</t>
        </is>
      </c>
      <c r="F27" s="2" t="n"/>
      <c r="G27" s="2" t="n"/>
      <c r="H27" s="2" t="n"/>
    </row>
    <row r="28">
      <c r="A28" s="6" t="inlineStr">
        <is>
          <t>Autre charge (à toi)</t>
        </is>
      </c>
      <c r="B28" s="7" t="n">
        <v>0</v>
      </c>
      <c r="C28" s="8" t="inlineStr">
        <is>
          <t>€/an</t>
        </is>
      </c>
      <c r="D28" s="2" t="n"/>
      <c r="E28" s="8" t="inlineStr">
        <is>
          <t>Marge : ce que l'activité dégage au-delà de ta paie. Sans elle, tu ne perds rien</t>
        </is>
      </c>
      <c r="F28" s="2" t="n"/>
      <c r="G28" s="2" t="n"/>
      <c r="H28" s="2" t="n"/>
    </row>
    <row r="29">
      <c r="A29" s="6" t="inlineStr">
        <is>
          <t>Autre charge (à toi)</t>
        </is>
      </c>
      <c r="B29" s="7" t="n">
        <v>0</v>
      </c>
      <c r="C29" s="8" t="inlineStr">
        <is>
          <t>€/an</t>
        </is>
      </c>
      <c r="D29" s="2" t="n"/>
      <c r="E29" s="8" t="inlineStr">
        <is>
          <t>cette année : tu découvres en décembre que rien n'est resté.</t>
        </is>
      </c>
      <c r="F29" s="2" t="n"/>
      <c r="G29" s="2" t="n"/>
      <c r="H29" s="2" t="n"/>
    </row>
    <row r="30">
      <c r="A30" s="6" t="inlineStr">
        <is>
          <t>Autre charge (à toi)</t>
        </is>
      </c>
      <c r="B30" s="7" t="n">
        <v>0</v>
      </c>
      <c r="C30" s="8" t="inlineStr">
        <is>
          <t>€/an</t>
        </is>
      </c>
      <c r="D30" s="2" t="n"/>
      <c r="E30" s="8" t="inlineStr">
        <is>
          <t>Commission : ta rémunération de vendeur. Si tu vends toi-même elle te revient</t>
        </is>
      </c>
      <c r="F30" s="2" t="n"/>
      <c r="G30" s="2" t="n"/>
      <c r="H30" s="2" t="n"/>
    </row>
    <row r="31">
      <c r="A31" s="6" t="inlineStr">
        <is>
          <t>Autre charge (à toi)</t>
        </is>
      </c>
      <c r="B31" s="7" t="n">
        <v>0</v>
      </c>
      <c r="C31" s="8" t="inlineStr">
        <is>
          <t>€/an</t>
        </is>
      </c>
      <c r="D31" s="2" t="n"/>
      <c r="E31" s="8" t="inlineStr">
        <is>
          <t>et s'ajoute à ta marge ; le jour où un apporteur vend, elle est provisionnée.</t>
        </is>
      </c>
      <c r="F31" s="2" t="n"/>
      <c r="G31" s="2" t="n"/>
      <c r="H31" s="2" t="n"/>
    </row>
    <row r="32">
      <c r="A32" s="6" t="inlineStr">
        <is>
          <t>Total de tes charges</t>
        </is>
      </c>
      <c r="B32" s="9">
        <f>SUM(B14:B31)</f>
        <v/>
      </c>
      <c r="C32" s="2" t="n"/>
      <c r="D32" s="2" t="n"/>
      <c r="E32" s="8" t="inlineStr"/>
      <c r="F32" s="2" t="n"/>
      <c r="G32" s="2" t="n"/>
      <c r="H32" s="2" t="n"/>
    </row>
    <row r="33">
      <c r="A33" s="8" t="inlineStr">
        <is>
          <t>↳ les lignes « Autre charge » sont déjà comptées dans le total : remplis-les librement, sans toucher aux formules</t>
        </is>
      </c>
      <c r="B33" s="2" t="n"/>
      <c r="C33" s="2" t="n"/>
      <c r="D33" s="2" t="n"/>
      <c r="E33" s="8" t="inlineStr">
        <is>
          <t>Sur le poste matériel : aucune méthode de référence n'existe, ni chez les</t>
        </is>
      </c>
      <c r="F33" s="2" t="n"/>
      <c r="G33" s="2" t="n"/>
      <c r="H33" s="2" t="n"/>
    </row>
    <row r="34">
      <c r="A34" s="2" t="n"/>
      <c r="B34" s="2" t="n"/>
      <c r="C34" s="2" t="n"/>
      <c r="D34" s="2" t="n"/>
      <c r="E34" s="8" t="inlineStr">
        <is>
          <t>vidéastes ni chez les photographes. Deux repères voisins, qui ne répondent pas</t>
        </is>
      </c>
      <c r="F34" s="2" t="n"/>
      <c r="G34" s="2" t="n"/>
      <c r="H34" s="2" t="n"/>
    </row>
    <row r="35">
      <c r="A35" s="5" t="inlineStr">
        <is>
          <t>3 · TON TEMPS RÉEL</t>
        </is>
      </c>
      <c r="B35" s="2" t="n"/>
      <c r="C35" s="2" t="n"/>
      <c r="D35" s="2" t="n"/>
      <c r="E35" s="8" t="inlineStr">
        <is>
          <t>à la question : l'amortissement comptable (5 ans en linéaire) et le tarif des</t>
        </is>
      </c>
      <c r="F35" s="2" t="n"/>
      <c r="G35" s="2" t="n"/>
      <c r="H35" s="2" t="n"/>
    </row>
    <row r="36">
      <c r="A36" s="6" t="inlineStr">
        <is>
          <t>Jours ouvrés par mois, pour te situer</t>
        </is>
      </c>
      <c r="B36" s="16" t="n">
        <v>20</v>
      </c>
      <c r="C36" s="2" t="n"/>
      <c r="D36" s="2" t="n"/>
      <c r="E36" s="8" t="inlineStr">
        <is>
          <t>loueurs (3 à 5 % du prix d'achat par jour, qui paie aussi leurs locaux, leur</t>
        </is>
      </c>
      <c r="F36" s="2" t="n"/>
      <c r="G36" s="2" t="n"/>
      <c r="H36" s="2" t="n"/>
    </row>
    <row r="37">
      <c r="A37" s="8" t="inlineStr">
        <is>
          <t>↳ simple repère : il n'entre pas dans le calcul, seuls les jours facturés comptent</t>
        </is>
      </c>
      <c r="B37" s="2" t="n"/>
      <c r="C37" s="2" t="n"/>
      <c r="D37" s="2" t="n"/>
      <c r="E37" s="8" t="inlineStr">
        <is>
          <t>assurance et leur stock qui dort). Le choix fait ici est une projection : un</t>
        </is>
      </c>
      <c r="F37" s="2" t="n"/>
      <c r="G37" s="2" t="n"/>
      <c r="H37" s="2" t="n"/>
    </row>
    <row r="38">
      <c r="A38" s="6" t="inlineStr">
        <is>
          <t>Jours réellement facturés par mois</t>
        </is>
      </c>
      <c r="B38" s="16" t="n">
        <v>13</v>
      </c>
      <c r="C38" s="2" t="n"/>
      <c r="D38" s="2" t="n"/>
      <c r="E38" s="8" t="inlineStr">
        <is>
          <t>pourcentage du prix, décidé à l'avance. L'autre voie serait de calculer le poste</t>
        </is>
      </c>
      <c r="F38" s="2" t="n"/>
      <c r="G38" s="2" t="n"/>
      <c r="H38" s="2" t="n"/>
    </row>
    <row r="39">
      <c r="A39" s="8" t="inlineStr">
        <is>
          <t>↳ le reste part en prospection, devis, relances, gestion, communication</t>
        </is>
      </c>
      <c r="B39" s="2" t="n"/>
      <c r="C39" s="2" t="n"/>
      <c r="D39" s="2" t="n"/>
      <c r="E39" s="8" t="inlineStr">
        <is>
          <t>sur les achats réels de l'année passée, mais le tarif se mettrait à bouger au</t>
        </is>
      </c>
      <c r="F39" s="2" t="n"/>
      <c r="G39" s="2" t="n"/>
      <c r="H39" s="2" t="n"/>
    </row>
    <row r="40">
      <c r="A40" s="6" t="inlineStr">
        <is>
          <t>Mois travaillés par an</t>
        </is>
      </c>
      <c r="B40" s="16" t="n">
        <v>10</v>
      </c>
      <c r="C40" s="2" t="n"/>
      <c r="D40" s="2" t="n"/>
      <c r="E40" s="8" t="inlineStr">
        <is>
          <t>rythme des achats, une grosse année d'équipement faisant monter le prix de la</t>
        </is>
      </c>
      <c r="F40" s="2" t="n"/>
      <c r="G40" s="2" t="n"/>
      <c r="H40" s="2" t="n"/>
    </row>
    <row r="41">
      <c r="A41" s="6" t="inlineStr">
        <is>
          <t>Jours facturables par an</t>
        </is>
      </c>
      <c r="B41" s="17">
        <f>B38*B40</f>
        <v/>
      </c>
      <c r="C41" s="2" t="n"/>
      <c r="D41" s="2" t="n"/>
      <c r="E41" s="8" t="inlineStr">
        <is>
          <t>suivante. Un pourcentage garde un calcul stable, même si le montant qu'il</t>
        </is>
      </c>
      <c r="F41" s="2" t="n"/>
      <c r="G41" s="2" t="n"/>
      <c r="H41" s="2" t="n"/>
    </row>
    <row r="42">
      <c r="A42" s="2" t="n"/>
      <c r="B42" s="2" t="n"/>
      <c r="C42" s="2" t="n"/>
      <c r="D42" s="2" t="n"/>
      <c r="E42" s="8" t="inlineStr">
        <is>
          <t>produit varie avec le chiffre d'affaires. Contrôle une fois par an : compare ce</t>
        </is>
      </c>
      <c r="F42" s="2" t="n"/>
      <c r="G42" s="2" t="n"/>
      <c r="H42" s="2" t="n"/>
    </row>
    <row r="43">
      <c r="A43" s="5" t="inlineStr">
        <is>
          <t>4 · LES TROIS ÉTAGES (chacun en % du prix final)</t>
        </is>
      </c>
      <c r="B43" s="2" t="n"/>
      <c r="C43" s="2" t="n"/>
      <c r="D43" s="2" t="n"/>
      <c r="E43" s="8" t="inlineStr">
        <is>
          <t>que la provision a rapporté à la valeur de ton parc divisée par sa durée de vie.</t>
        </is>
      </c>
      <c r="F43" s="2" t="n"/>
      <c r="G43" s="2" t="n"/>
      <c r="H43" s="2" t="n"/>
    </row>
    <row r="44">
      <c r="A44" s="8" t="inlineStr">
        <is>
          <t>↳ 10 % de commission, c'est 10 % de ce que le client paie. Le taux se retire donc du</t>
        </is>
      </c>
      <c r="B44" s="2" t="n"/>
      <c r="C44" s="2" t="n"/>
      <c r="D44" s="2" t="n"/>
      <c r="E44" s="8" t="inlineStr"/>
      <c r="F44" s="2" t="n"/>
      <c r="G44" s="2" t="n"/>
      <c r="H44" s="2" t="n"/>
    </row>
    <row r="45">
      <c r="A45" s="8" t="inlineStr">
        <is>
          <t xml:space="preserve">   prix (division), il ne s'ajoute pas au coût : majorer l'équilibre de 10 % ne</t>
        </is>
      </c>
      <c r="B45" s="2" t="n"/>
      <c r="C45" s="2" t="n"/>
      <c r="D45" s="2" t="n"/>
      <c r="E45" s="8" t="inlineStr">
        <is>
          <t>Ce calcul donne un plancher de refus, jamais un prix de vente : le prix se pose</t>
        </is>
      </c>
      <c r="F45" s="2" t="n"/>
      <c r="G45" s="2" t="n"/>
      <c r="H45" s="2" t="n"/>
    </row>
    <row r="46">
      <c r="A46" s="8" t="inlineStr">
        <is>
          <t xml:space="preserve">   donnerait que 9,1 % du total, et 7,7 % avec les trois étages empilés.</t>
        </is>
      </c>
      <c r="B46" s="2" t="n"/>
      <c r="C46" s="2" t="n"/>
      <c r="D46" s="2" t="n"/>
      <c r="E46" s="8" t="inlineStr">
        <is>
          <t>sur la valeur pour le client (voir l'article). Le nombre de jours et les</t>
        </is>
      </c>
      <c r="F46" s="2" t="n"/>
      <c r="G46" s="2" t="n"/>
      <c r="H46" s="2" t="n"/>
    </row>
    <row r="47">
      <c r="A47" s="6" t="inlineStr">
        <is>
          <t>Matériel : il se renouvelle</t>
        </is>
      </c>
      <c r="B47" s="10" t="n">
        <v>10</v>
      </c>
      <c r="C47" s="8" t="inlineStr">
        <is>
          <t>%</t>
        </is>
      </c>
      <c r="D47" s="2" t="n"/>
      <c r="E47" s="8" t="inlineStr">
        <is>
          <t>pourcentages sont des exemples, pas des recommandations : remplace-les.</t>
        </is>
      </c>
      <c r="F47" s="2" t="n"/>
      <c r="G47" s="2" t="n"/>
      <c r="H47" s="2" t="n"/>
    </row>
    <row r="48">
      <c r="A48" s="8" t="inlineStr">
        <is>
          <t>↳ une charge certaine : le matériel s'use, qu'on le veuille ou non. Aucune méthode</t>
        </is>
      </c>
      <c r="B48" s="2" t="n"/>
      <c r="C48" s="2" t="n"/>
      <c r="D48" s="2" t="n"/>
      <c r="E48" s="8" t="inlineStr">
        <is>
          <t>Le plancher est un prix HT : pour un client particulier, annonce plancher × 1,20.</t>
        </is>
      </c>
      <c r="F48" s="2" t="n"/>
      <c r="G48" s="2" t="n"/>
      <c r="H48" s="2" t="n"/>
    </row>
    <row r="49">
      <c r="A49" s="8" t="inlineStr">
        <is>
          <t xml:space="preserve">   de référence n'existe pour chiffrer ce poste : voir la note en bas de colonne E.</t>
        </is>
      </c>
      <c r="B49" s="2" t="n"/>
      <c r="C49" s="2" t="n"/>
      <c r="D49" s="2" t="n"/>
      <c r="E49" s="8" t="inlineStr">
        <is>
          <t>Montants fictifs. Fais valider ta structure de prix selon ton statut.</t>
        </is>
      </c>
      <c r="F49" s="2" t="n"/>
      <c r="G49" s="2" t="n"/>
      <c r="H49" s="2" t="n"/>
    </row>
    <row r="50">
      <c r="A50" s="6" t="inlineStr">
        <is>
          <t>Marge : le bénéfice de l'entreprise</t>
        </is>
      </c>
      <c r="B50" s="10" t="n">
        <v>10</v>
      </c>
      <c r="C50" s="8" t="inlineStr">
        <is>
          <t>%</t>
        </is>
      </c>
      <c r="D50" s="2" t="n"/>
      <c r="E50" s="2" t="n"/>
      <c r="F50" s="2" t="n"/>
      <c r="G50" s="2" t="n"/>
      <c r="H50" s="2" t="n"/>
    </row>
    <row r="51">
      <c r="A51" s="6" t="inlineStr">
        <is>
          <t>Commission : vendre est un travail</t>
        </is>
      </c>
      <c r="B51" s="10" t="n">
        <v>10</v>
      </c>
      <c r="C51" s="8" t="inlineStr">
        <is>
          <t>%</t>
        </is>
      </c>
      <c r="D51" s="2" t="n"/>
      <c r="E51" s="2" t="n"/>
      <c r="F51" s="2" t="n"/>
      <c r="G51" s="2" t="n"/>
      <c r="H51" s="2" t="n"/>
    </row>
    <row r="52">
      <c r="A52" s="8" t="inlineStr">
        <is>
          <t>↳ charge seulement si un apporteur vend pour toi ; sinon elle te reste et s'ajoute</t>
        </is>
      </c>
      <c r="B52" s="2" t="n"/>
      <c r="C52" s="2" t="n"/>
      <c r="D52" s="2" t="n"/>
      <c r="E52" s="2" t="n"/>
      <c r="F52" s="2" t="n"/>
      <c r="G52" s="2" t="n"/>
      <c r="H52" s="2" t="n"/>
    </row>
    <row r="53">
      <c r="A53" s="8" t="inlineStr">
        <is>
          <t xml:space="preserve">   à ta marge. Le taux saisi est bien celui qu'il prélèvera sur le montant facturé.</t>
        </is>
      </c>
      <c r="B53" s="2" t="n"/>
      <c r="C53" s="2" t="n"/>
      <c r="D53" s="2" t="n"/>
      <c r="E53" s="2" t="n"/>
      <c r="F53" s="2" t="n"/>
      <c r="G53" s="2" t="n"/>
      <c r="H53" s="2" t="n"/>
    </row>
    <row r="54">
      <c r="A54" s="6" t="inlineStr">
        <is>
          <t>Taux d'impôt sur les sociétés</t>
        </is>
      </c>
      <c r="B54" s="10" t="n">
        <v>15</v>
      </c>
      <c r="C54" s="8" t="inlineStr">
        <is>
          <t>%</t>
        </is>
      </c>
      <c r="D54" s="2" t="n"/>
      <c r="E54" s="2" t="n"/>
      <c r="F54" s="2" t="n"/>
      <c r="G54" s="2" t="n"/>
      <c r="H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</row>
  </sheetData>
  <mergeCells count="1">
    <mergeCell ref="A2:F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3" customWidth="1" min="2" max="2"/>
    <col width="6" customWidth="1" min="3" max="3"/>
    <col width="3" customWidth="1" min="4" max="4"/>
    <col width="48" customWidth="1" min="5" max="5"/>
    <col width="22" customWidth="1" min="6" max="6"/>
    <col width="2" customWidth="1" min="7" max="7"/>
  </cols>
  <sheetData>
    <row r="1">
      <c r="A1" s="1" t="inlineStr">
        <is>
          <t>Calculer son prix plancher : micro-entreprise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En micro, tes charges ne sont PAS déductibles : tu cotises sur ton chiffre d'affaires encaissé, et tes dépenses professionnelles sortent ensuite de ta poche. Le calcul remonte donc du besoin vers le CA.</t>
        </is>
      </c>
      <c r="G2" s="2" t="n"/>
      <c r="H2" s="2" t="n"/>
    </row>
    <row r="3">
      <c r="A3" s="4" t="inlineStr">
        <is>
          <t>En société (EURL, SARL, SASU…) ? Va sur l'onglet Société : le calcul y est différent.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5" t="inlineStr">
        <is>
          <t>1 · CE DONT TU AS BESOIN</t>
        </is>
      </c>
      <c r="B5" s="2" t="n"/>
      <c r="C5" s="2" t="n"/>
      <c r="D5" s="2" t="n"/>
      <c r="E5" s="5" t="inlineStr">
        <is>
          <t>CE QUE ÇA DONNE</t>
        </is>
      </c>
      <c r="F5" s="2" t="n"/>
      <c r="G5" s="2" t="n"/>
      <c r="H5" s="2" t="n"/>
    </row>
    <row r="6">
      <c r="A6" s="6" t="inlineStr">
        <is>
          <t>Rémunération nette voulue</t>
        </is>
      </c>
      <c r="B6" s="7" t="n">
        <v>2000</v>
      </c>
      <c r="C6" s="8" t="inlineStr">
        <is>
          <t>€/mois</t>
        </is>
      </c>
      <c r="D6" s="2" t="n"/>
      <c r="E6" s="6" t="inlineStr">
        <is>
          <t>Besoin net annuel (ta paie + tes charges, CFE comprise)</t>
        </is>
      </c>
      <c r="F6" s="9">
        <f>B6*12+B29</f>
        <v/>
      </c>
      <c r="G6" s="2" t="n"/>
      <c r="H6" s="2" t="n"/>
    </row>
    <row r="7">
      <c r="A7" s="8" t="inlineStr">
        <is>
          <t>↳ ce que tu veux qu'il te reste, une fois tout payé</t>
        </is>
      </c>
      <c r="B7" s="2" t="n"/>
      <c r="C7" s="2" t="n"/>
      <c r="D7" s="2" t="n"/>
      <c r="E7" s="6" t="inlineStr">
        <is>
          <t>Part du CA qui te reste après prélèvements</t>
        </is>
      </c>
      <c r="F7" s="15">
        <f>1-(B33+B38)/100</f>
        <v/>
      </c>
      <c r="G7" s="2" t="n"/>
      <c r="H7" s="2" t="n"/>
    </row>
    <row r="8">
      <c r="A8" s="2" t="n"/>
      <c r="B8" s="2" t="n"/>
      <c r="C8" s="2" t="n"/>
      <c r="D8" s="2" t="n"/>
      <c r="E8" s="6" t="inlineStr">
        <is>
          <t>CA d'équilibre : le CA qui couvre tout juste tout ça</t>
        </is>
      </c>
      <c r="F8" s="9">
        <f>F6/F7</f>
        <v/>
      </c>
      <c r="G8" s="2" t="n"/>
      <c r="H8" s="2" t="n"/>
    </row>
    <row r="9">
      <c r="A9" s="5" t="inlineStr">
        <is>
          <t>2 · TES CHARGES PROFESSIONNELLES (par an, saisies TTC)</t>
        </is>
      </c>
      <c r="B9" s="2" t="n"/>
      <c r="C9" s="2" t="n"/>
      <c r="D9" s="2" t="n"/>
      <c r="E9" s="2" t="n"/>
      <c r="F9" s="2" t="n"/>
      <c r="G9" s="2" t="n"/>
      <c r="H9" s="2" t="n"/>
    </row>
    <row r="10">
      <c r="A10" s="8" t="inlineStr">
        <is>
          <t>↳ non déductibles : elles sortent de ta poche. En franchise de TVA, tu paies le TTC.</t>
        </is>
      </c>
      <c r="B10" s="2" t="n"/>
      <c r="C10" s="2" t="n"/>
      <c r="D10" s="2" t="n"/>
      <c r="E10" s="6" t="inlineStr">
        <is>
          <t>Seuil d'équilibre à la journée</t>
        </is>
      </c>
      <c r="F10" s="12">
        <f>F8/B52</f>
        <v/>
      </c>
      <c r="G10" s="2" t="n"/>
      <c r="H10" s="2" t="n"/>
    </row>
    <row r="11">
      <c r="A11" s="6" t="inlineStr">
        <is>
          <t>Abonnements logiciels (IA, gestion, création)</t>
        </is>
      </c>
      <c r="B11" s="7" t="n">
        <v>1500</v>
      </c>
      <c r="C11" s="8" t="inlineStr">
        <is>
          <t>€/an</t>
        </is>
      </c>
      <c r="D11" s="2" t="n"/>
      <c r="E11" s="6" t="inlineStr">
        <is>
          <t>+ matériel</t>
        </is>
      </c>
      <c r="F11" s="12">
        <f>F10+F12*B57/100</f>
        <v/>
      </c>
      <c r="G11" s="2" t="n"/>
      <c r="H11" s="2" t="n"/>
    </row>
    <row r="12">
      <c r="A12" s="6" t="inlineStr">
        <is>
          <t>Hébergement web + noms de domaine</t>
        </is>
      </c>
      <c r="B12" s="7" t="n">
        <v>200</v>
      </c>
      <c r="C12" s="8" t="inlineStr">
        <is>
          <t>€/an</t>
        </is>
      </c>
      <c r="D12" s="2" t="n"/>
      <c r="E12" s="6" t="inlineStr">
        <is>
          <t>+ réserve  =  TON PRIX PLANCHER À LA JOURNÉE</t>
        </is>
      </c>
      <c r="F12" s="12">
        <f>F10/(1-(B57+B58)/100)</f>
        <v/>
      </c>
      <c r="G12" s="2" t="n"/>
      <c r="H12" s="2" t="n"/>
    </row>
    <row r="13">
      <c r="A13" s="6" t="inlineStr">
        <is>
          <t>Mutuelle santé + RC professionnelle</t>
        </is>
      </c>
      <c r="B13" s="7" t="n">
        <v>900</v>
      </c>
      <c r="C13" s="8" t="inlineStr">
        <is>
          <t>€/an</t>
        </is>
      </c>
      <c r="D13" s="2" t="n"/>
      <c r="E13" s="4" t="inlineStr">
        <is>
          <t>↳ un plancher de refus, jamais un prix de vente : le prix se pose sur la valeur</t>
        </is>
      </c>
      <c r="F13" s="2" t="n"/>
      <c r="G13" s="2" t="n"/>
      <c r="H13" s="2" t="n"/>
    </row>
    <row r="14">
      <c r="A14" s="6" t="inlineStr">
        <is>
          <t>Internet + téléphone</t>
        </is>
      </c>
      <c r="B14" s="7" t="n">
        <v>500</v>
      </c>
      <c r="C14" s="8" t="inlineStr">
        <is>
          <t>€/an</t>
        </is>
      </c>
      <c r="D14" s="2" t="n"/>
      <c r="E14" s="4" t="inlineStr">
        <is>
          <t xml:space="preserve">   pour le client (voir l'article). Ne facture pas en permanence à ton seuil de survie.</t>
        </is>
      </c>
      <c r="F14" s="2" t="n"/>
      <c r="G14" s="2" t="n"/>
      <c r="H14" s="2" t="n"/>
    </row>
    <row r="15">
      <c r="A15" s="6" t="inlineStr">
        <is>
          <t>Services bancaires</t>
        </is>
      </c>
      <c r="B15" s="7" t="n">
        <v>100</v>
      </c>
      <c r="C15" s="8" t="inlineStr">
        <is>
          <t>€/an</t>
        </is>
      </c>
      <c r="D15" s="2" t="n"/>
      <c r="E15" s="2" t="n"/>
      <c r="F15" s="2" t="n"/>
      <c r="G15" s="2" t="n"/>
      <c r="H15" s="2" t="n"/>
    </row>
    <row r="16">
      <c r="A16" s="6" t="inlineStr">
        <is>
          <t>Frais de déplacement / kilomètres</t>
        </is>
      </c>
      <c r="B16" s="7" t="n">
        <v>2000</v>
      </c>
      <c r="C16" s="8" t="inlineStr">
        <is>
          <t>€/an</t>
        </is>
      </c>
      <c r="D16" s="2" t="n"/>
      <c r="E16" s="5" t="inlineStr">
        <is>
          <t>LE CHIFFRE QUI COMPTE</t>
        </is>
      </c>
      <c r="F16" s="2" t="n"/>
      <c r="G16" s="2" t="n"/>
      <c r="H16" s="2" t="n"/>
    </row>
    <row r="17" ht="22" customHeight="1">
      <c r="A17" s="6" t="inlineStr">
        <is>
          <t>CFE (cotisation foncière des entreprises)</t>
        </is>
      </c>
      <c r="B17" s="7" t="n">
        <v>800</v>
      </c>
      <c r="C17" s="8" t="inlineStr">
        <is>
          <t>€/an</t>
        </is>
      </c>
      <c r="D17" s="2" t="n"/>
      <c r="E17" s="6" t="inlineStr">
        <is>
          <t>Total annuel à encaisser pour te payer</t>
        </is>
      </c>
      <c r="F17" s="13">
        <f>F12*B52</f>
        <v/>
      </c>
      <c r="G17" s="2" t="n"/>
      <c r="H17" s="2" t="n"/>
    </row>
    <row r="18">
      <c r="A18" s="6" t="inlineStr">
        <is>
          <t>Formation professionnelle</t>
        </is>
      </c>
      <c r="B18" s="7" t="n">
        <v>200</v>
      </c>
      <c r="C18" s="8" t="inlineStr">
        <is>
          <t>€/an</t>
        </is>
      </c>
      <c r="D18" s="2" t="n"/>
      <c r="E18" s="6" t="inlineStr">
        <is>
          <t>soit, lissé sur 12 mois</t>
        </is>
      </c>
      <c r="F18" s="14">
        <f>F17/12</f>
        <v/>
      </c>
      <c r="G18" s="2" t="n"/>
      <c r="H18" s="2" t="n"/>
    </row>
    <row r="19">
      <c r="A19" s="6" t="inlineStr">
        <is>
          <t>Petit équipement, consommables</t>
        </is>
      </c>
      <c r="B19" s="7" t="n">
        <v>500</v>
      </c>
      <c r="C19" s="8" t="inlineStr">
        <is>
          <t>€/an</t>
        </is>
      </c>
      <c r="D19" s="2" t="n"/>
      <c r="E19" s="6" t="inlineStr">
        <is>
          <t>dont cotisations + impôt à provisionner</t>
        </is>
      </c>
      <c r="F19" s="9">
        <f>F17*(B33+B38)/100</f>
        <v/>
      </c>
      <c r="G19" s="2" t="n"/>
      <c r="H19" s="2" t="n"/>
    </row>
    <row r="20">
      <c r="A20" s="6" t="inlineStr">
        <is>
          <t>Fournitures administratives</t>
        </is>
      </c>
      <c r="B20" s="7" t="n">
        <v>100</v>
      </c>
      <c r="C20" s="8" t="inlineStr">
        <is>
          <t>€/an</t>
        </is>
      </c>
      <c r="D20" s="2" t="n"/>
      <c r="E20" s="6" t="inlineStr">
        <is>
          <t>Ce que matériel + réserve te laissent VRAIMENT, prélèvements payés</t>
        </is>
      </c>
      <c r="F20" s="9">
        <f>(F12-F10)*B52*F7</f>
        <v/>
      </c>
      <c r="G20" s="2" t="n"/>
      <c r="H20" s="2" t="n"/>
    </row>
    <row r="21">
      <c r="A21" s="6" t="inlineStr">
        <is>
          <t>Sous-traitance</t>
        </is>
      </c>
      <c r="B21" s="7" t="n">
        <v>600</v>
      </c>
      <c r="C21" s="8" t="inlineStr">
        <is>
          <t>€/an</t>
        </is>
      </c>
      <c r="D21" s="2" t="n"/>
      <c r="E21" s="8" t="inlineStr">
        <is>
          <t>↳ chaque euro des étages est du CA : l'URSSAF et l'impôt en prennent leur part</t>
        </is>
      </c>
      <c r="F21" s="2" t="n"/>
      <c r="G21" s="2" t="n"/>
      <c r="H21" s="2" t="n"/>
    </row>
    <row r="22">
      <c r="A22" s="6" t="inlineStr">
        <is>
          <t>Repas professionnels</t>
        </is>
      </c>
      <c r="B22" s="7" t="n">
        <v>1000</v>
      </c>
      <c r="C22" s="8" t="inlineStr">
        <is>
          <t>€/an</t>
        </is>
      </c>
      <c r="D22" s="2" t="n"/>
      <c r="E22" s="8" t="inlineStr">
        <is>
          <t xml:space="preserve">   aussi. Planifie ton rachat de matériel sur ce montant net, pas sur les %.</t>
        </is>
      </c>
      <c r="F22" s="2" t="n"/>
      <c r="G22" s="2" t="n"/>
      <c r="H22" s="2" t="n"/>
    </row>
    <row r="23">
      <c r="A23" s="6" t="inlineStr">
        <is>
          <t>Autre charge (à toi)</t>
        </is>
      </c>
      <c r="B23" s="7" t="n">
        <v>0</v>
      </c>
      <c r="C23" s="8" t="inlineStr">
        <is>
          <t>€/an</t>
        </is>
      </c>
      <c r="D23" s="2" t="n"/>
      <c r="E23" s="2" t="n"/>
      <c r="F23" s="2" t="n"/>
      <c r="G23" s="2" t="n"/>
      <c r="H23" s="2" t="n"/>
    </row>
    <row r="24">
      <c r="A24" s="6" t="inlineStr">
        <is>
          <t>Autre charge (à toi)</t>
        </is>
      </c>
      <c r="B24" s="7" t="n">
        <v>0</v>
      </c>
      <c r="C24" s="8" t="inlineStr">
        <is>
          <t>€/an</t>
        </is>
      </c>
      <c r="D24" s="2" t="n"/>
      <c r="E24" s="5" t="inlineStr">
        <is>
          <t>LES DEUX SEUILS À SURVEILLER</t>
        </is>
      </c>
      <c r="F24" s="2" t="n"/>
      <c r="G24" s="2" t="n"/>
      <c r="H24" s="2" t="n"/>
    </row>
    <row r="25">
      <c r="A25" s="6" t="inlineStr">
        <is>
          <t>Autre charge (à toi)</t>
        </is>
      </c>
      <c r="B25" s="7" t="n">
        <v>0</v>
      </c>
      <c r="C25" s="8" t="inlineStr">
        <is>
          <t>€/an</t>
        </is>
      </c>
      <c r="D25" s="2" t="n"/>
      <c r="E25" s="6" t="inlineStr">
        <is>
          <t>Plafond du régime micro (services et libéral, 2026)</t>
        </is>
      </c>
      <c r="F25" s="18" t="n">
        <v>83600</v>
      </c>
      <c r="G25" s="2" t="n"/>
      <c r="H25" s="2" t="n"/>
    </row>
    <row r="26">
      <c r="A26" s="6" t="inlineStr">
        <is>
          <t>Autre charge (à toi)</t>
        </is>
      </c>
      <c r="B26" s="7" t="n">
        <v>0</v>
      </c>
      <c r="C26" s="8" t="inlineStr">
        <is>
          <t>€/an</t>
        </is>
      </c>
      <c r="D26" s="2" t="n"/>
      <c r="E26" s="6" t="inlineStr">
        <is>
          <t>Ton CA cible tient-il dans le régime ?</t>
        </is>
      </c>
      <c r="F26" s="19">
        <f>IF(F17&gt;F25,"NON, au-dessus du seuil","oui")</f>
        <v/>
      </c>
      <c r="G26" s="2" t="n"/>
      <c r="H26" s="2" t="n"/>
    </row>
    <row r="27">
      <c r="A27" s="6" t="inlineStr">
        <is>
          <t>Autre charge (à toi)</t>
        </is>
      </c>
      <c r="B27" s="7" t="n">
        <v>0</v>
      </c>
      <c r="C27" s="8" t="inlineStr">
        <is>
          <t>€/an</t>
        </is>
      </c>
      <c r="D27" s="2" t="n"/>
      <c r="E27" s="8" t="inlineStr">
        <is>
          <t>↳ dépassé deux années de suite, tu bascules au régime réel : l'onglet Société</t>
        </is>
      </c>
      <c r="F27" s="2" t="n"/>
      <c r="G27" s="2" t="n"/>
      <c r="H27" s="2" t="n"/>
    </row>
    <row r="28">
      <c r="A28" s="6" t="inlineStr">
        <is>
          <t>Autre charge (à toi)</t>
        </is>
      </c>
      <c r="B28" s="7" t="n">
        <v>0</v>
      </c>
      <c r="C28" s="8" t="inlineStr">
        <is>
          <t>€/an</t>
        </is>
      </c>
      <c r="D28" s="2" t="n"/>
      <c r="E28" s="8" t="inlineStr">
        <is>
          <t xml:space="preserve">   devient le tien. En vente de marchandises, remplace le plafond par celui de la</t>
        </is>
      </c>
      <c r="F28" s="2" t="n"/>
      <c r="G28" s="2" t="n"/>
      <c r="H28" s="2" t="n"/>
    </row>
    <row r="29">
      <c r="A29" s="6" t="inlineStr">
        <is>
          <t>Total de tes charges (CFE comprise)</t>
        </is>
      </c>
      <c r="B29" s="9">
        <f>SUM(B11:B28)</f>
        <v/>
      </c>
      <c r="C29" s="2" t="n"/>
      <c r="D29" s="2" t="n"/>
      <c r="E29" s="8" t="inlineStr">
        <is>
          <t xml:space="preserve">   vente, bien plus haut (vérifie sur service-public.gouv.fr).</t>
        </is>
      </c>
      <c r="F29" s="2" t="n"/>
      <c r="G29" s="2" t="n"/>
      <c r="H29" s="2" t="n"/>
    </row>
    <row r="30">
      <c r="A30" s="8" t="inlineStr">
        <is>
          <t>↳ les lignes « Autre charge » sont déjà comptées dans le total : remplis-les librement, sans toucher aux formules</t>
        </is>
      </c>
      <c r="B30" s="2" t="n"/>
      <c r="C30" s="2" t="n"/>
      <c r="D30" s="2" t="n"/>
      <c r="E30" s="6" t="inlineStr">
        <is>
          <t>Franchise de TVA (services, 2026)</t>
        </is>
      </c>
      <c r="F30" s="18" t="n">
        <v>37500</v>
      </c>
      <c r="G30" s="2" t="n"/>
      <c r="H30" s="2" t="n"/>
    </row>
    <row r="31">
      <c r="A31" s="2" t="n"/>
      <c r="B31" s="2" t="n"/>
      <c r="C31" s="2" t="n"/>
      <c r="D31" s="2" t="n"/>
      <c r="E31" s="6" t="inlineStr">
        <is>
          <t>Au-delà, tu factures la TVA en plus</t>
        </is>
      </c>
      <c r="F31" s="19">
        <f>IF(F17&gt;F30,"TVA à facturer : ton plancher est un prix HT","sous la franchise : pas de TVA")</f>
        <v/>
      </c>
      <c r="G31" s="2" t="n"/>
      <c r="H31" s="2" t="n"/>
    </row>
    <row r="32">
      <c r="A32" s="5" t="inlineStr">
        <is>
          <t>3 · CE QUE L'ÉTAT PRÉLÈVE SUR TON CA</t>
        </is>
      </c>
      <c r="B32" s="2" t="n"/>
      <c r="C32" s="2" t="n"/>
      <c r="D32" s="2" t="n"/>
      <c r="E32" s="8" t="inlineStr">
        <is>
          <t>↳ tolérance à 41 250 € l'année du dépassement. Assujetti, tu factures +20 % à un</t>
        </is>
      </c>
      <c r="F32" s="2" t="n"/>
      <c r="G32" s="2" t="n"/>
      <c r="H32" s="2" t="n"/>
    </row>
    <row r="33">
      <c r="A33" s="6" t="inlineStr">
        <is>
          <t>Cotisations sociales (% du CA)</t>
        </is>
      </c>
      <c r="B33" s="10" t="n">
        <v>25.8</v>
      </c>
      <c r="C33" s="8" t="inlineStr">
        <is>
          <t>%</t>
        </is>
      </c>
      <c r="D33" s="2" t="n"/>
      <c r="E33" s="8" t="inlineStr">
        <is>
          <t xml:space="preserve">   particulier, tu récupères la TVA sur tes achats (saisis alors tes charges en HT),</t>
        </is>
      </c>
      <c r="F33" s="2" t="n"/>
      <c r="G33" s="2" t="n"/>
      <c r="H33" s="2" t="n"/>
    </row>
    <row r="34">
      <c r="A34" s="8" t="inlineStr">
        <is>
          <t>↳ 2026 : 25,6 % libéral BNC · 21,2 % services BIC · 12,3 % vente, PLUS la contribution</t>
        </is>
      </c>
      <c r="B34" s="2" t="n"/>
      <c r="C34" s="2" t="n"/>
      <c r="D34" s="2" t="n"/>
      <c r="E34" s="8" t="inlineStr">
        <is>
          <t xml:space="preserve">   et tes cotisations restent calculées sur le CA hors taxes.</t>
        </is>
      </c>
      <c r="F34" s="2" t="n"/>
      <c r="G34" s="2" t="n"/>
      <c r="H34" s="2" t="n"/>
    </row>
    <row r="35">
      <c r="A35" s="8" t="inlineStr">
        <is>
          <t xml:space="preserve">   formation professionnelle : 0,2 % libéral · 0,3 % artisan · 0,1 % commerce.</t>
        </is>
      </c>
      <c r="B35" s="2" t="n"/>
      <c r="C35" s="2" t="n"/>
      <c r="D35" s="2" t="n"/>
      <c r="E35" s="2" t="n"/>
      <c r="F35" s="2" t="n"/>
      <c r="G35" s="2" t="n"/>
      <c r="H35" s="2" t="n"/>
    </row>
    <row r="36">
      <c r="A36" s="8" t="inlineStr">
        <is>
          <t xml:space="preserve">   L'exemple : 25,6 + 0,2 = 25,8. Vérifie ton taux sur autoentrepreneur.urssaf.fr.</t>
        </is>
      </c>
      <c r="B36" s="2" t="n"/>
      <c r="C36" s="2" t="n"/>
      <c r="D36" s="2" t="n"/>
      <c r="E36" s="8" t="inlineStr">
        <is>
          <t>Pourquoi ce calcul diffère de l'onglet Société :</t>
        </is>
      </c>
      <c r="F36" s="2" t="n"/>
      <c r="G36" s="2" t="n"/>
      <c r="H36" s="2" t="n"/>
    </row>
    <row r="37">
      <c r="A37" s="8" t="inlineStr">
        <is>
          <t xml:space="preserve">   Sous ACRE (1re année), ne fixe pas ton prix sur le taux réduit : il ne dure pas.</t>
        </is>
      </c>
      <c r="B37" s="2" t="n"/>
      <c r="C37" s="2" t="n"/>
      <c r="D37" s="2" t="n"/>
      <c r="E37" s="8" t="inlineStr">
        <is>
          <t>En société, une charge payée réduit le bénéfice imposable : l'État en supporte</t>
        </is>
      </c>
      <c r="F37" s="2" t="n"/>
      <c r="G37" s="2" t="n"/>
      <c r="H37" s="2" t="n"/>
    </row>
    <row r="38">
      <c r="A38" s="6" t="inlineStr">
        <is>
          <t>Impôt sur le revenu (% du CA)</t>
        </is>
      </c>
      <c r="B38" s="10" t="n">
        <v>2.2</v>
      </c>
      <c r="C38" s="8" t="inlineStr">
        <is>
          <t>%</t>
        </is>
      </c>
      <c r="D38" s="2" t="n"/>
      <c r="E38" s="8" t="inlineStr">
        <is>
          <t>une part. En micro, l'abattement forfaitaire est déjà censé couvrir tes frais,</t>
        </is>
      </c>
      <c r="F38" s="2" t="n"/>
      <c r="G38" s="2" t="n"/>
      <c r="H38" s="2" t="n"/>
    </row>
    <row r="39">
      <c r="A39" s="8" t="inlineStr">
        <is>
          <t>↳ versement libératoire : 2,2 % BNC · 1,7 % services BIC · 1 % vente. Accessible</t>
        </is>
      </c>
      <c r="B39" s="2" t="n"/>
      <c r="C39" s="2" t="n"/>
      <c r="D39" s="2" t="n"/>
      <c r="E39" s="8" t="inlineStr">
        <is>
          <t>donc une charge réelle sort intégralement de ta poche. À charges égales, il te</t>
        </is>
      </c>
      <c r="F39" s="2" t="n"/>
      <c r="G39" s="2" t="n"/>
      <c r="H39" s="2" t="n"/>
    </row>
    <row r="40">
      <c r="A40" s="8" t="inlineStr">
        <is>
          <t xml:space="preserve">   seulement sous un plafond de revenu fiscal du foyer (vérifie sur impots.gouv.fr),</t>
        </is>
      </c>
      <c r="B40" s="2" t="n"/>
      <c r="C40" s="2" t="n"/>
      <c r="D40" s="2" t="n"/>
      <c r="E40" s="8" t="inlineStr">
        <is>
          <t>faut encaisser davantage. C'est ce que ce tableau chiffre.</t>
        </is>
      </c>
      <c r="F40" s="2" t="n"/>
      <c r="G40" s="2" t="n"/>
      <c r="H40" s="2" t="n"/>
    </row>
    <row r="41">
      <c r="A41" s="8" t="inlineStr">
        <is>
          <t xml:space="preserve">   option à demander avant le 30 septembre pour l'année suivante.</t>
        </is>
      </c>
      <c r="B41" s="2" t="n"/>
      <c r="C41" s="2" t="n"/>
      <c r="D41" s="2" t="n"/>
      <c r="E41" s="8" t="inlineStr"/>
      <c r="F41" s="2" t="n"/>
      <c r="G41" s="2" t="n"/>
      <c r="H41" s="2" t="n"/>
    </row>
    <row r="42">
      <c r="A42" s="8" t="inlineStr">
        <is>
          <t>↳ Au barème : saisis ton taux moyen d'IR × 0,66 en BNC (abattement 34 %), × 0,50 en</t>
        </is>
      </c>
      <c r="B42" s="2" t="n"/>
      <c r="C42" s="2" t="n"/>
      <c r="D42" s="2" t="n"/>
      <c r="E42" s="8" t="inlineStr">
        <is>
          <t>Il n'y a pas d'étage « commission » ici : sans distinction entre l'activité et</t>
        </is>
      </c>
      <c r="F42" s="2" t="n"/>
      <c r="G42" s="2" t="n"/>
      <c r="H42" s="2" t="n"/>
    </row>
    <row r="43">
      <c r="A43" s="8" t="inlineStr">
        <is>
          <t xml:space="preserve">   BIC services. Exemple : taux moyen 6 % → saisis 4. Ne saisis JAMAIS 34 ou 50 :</t>
        </is>
      </c>
      <c r="B43" s="2" t="n"/>
      <c r="C43" s="2" t="n"/>
      <c r="D43" s="2" t="n"/>
      <c r="E43" s="8" t="inlineStr">
        <is>
          <t>toi, ton temps de vente est déjà dans les jours non facturés. Ajoute-le au</t>
        </is>
      </c>
      <c r="F43" s="2" t="n"/>
      <c r="G43" s="2" t="n"/>
      <c r="H43" s="2" t="n"/>
    </row>
    <row r="44">
      <c r="A44" s="8" t="inlineStr">
        <is>
          <t xml:space="preserve">   ce sont les abattements, pas un impôt.</t>
        </is>
      </c>
      <c r="B44" s="2" t="n"/>
      <c r="C44" s="2" t="n"/>
      <c r="D44" s="2" t="n"/>
      <c r="E44" s="8" t="inlineStr">
        <is>
          <t>matériel si tu prévois de passer par un apporteur d'affaires.</t>
        </is>
      </c>
      <c r="F44" s="2" t="n"/>
      <c r="G44" s="2" t="n"/>
      <c r="H44" s="2" t="n"/>
    </row>
    <row r="45">
      <c r="A45" s="2" t="n"/>
      <c r="B45" s="2" t="n"/>
      <c r="C45" s="2" t="n"/>
      <c r="D45" s="2" t="n"/>
      <c r="E45" s="8" t="inlineStr"/>
      <c r="F45" s="2" t="n"/>
      <c r="G45" s="2" t="n"/>
      <c r="H45" s="2" t="n"/>
    </row>
    <row r="46">
      <c r="A46" s="5" t="inlineStr">
        <is>
          <t>4 · TON TEMPS RÉEL</t>
        </is>
      </c>
      <c r="B46" s="2" t="n"/>
      <c r="C46" s="2" t="n"/>
      <c r="D46" s="2" t="n"/>
      <c r="E46" s="8" t="inlineStr">
        <is>
          <t>Montants fictifs. Le nombre de jours et les pourcentages sont des exemples,</t>
        </is>
      </c>
      <c r="F46" s="2" t="n"/>
      <c r="G46" s="2" t="n"/>
      <c r="H46" s="2" t="n"/>
    </row>
    <row r="47">
      <c r="A47" s="6" t="inlineStr">
        <is>
          <t>Jours ouvrés par mois, pour te situer</t>
        </is>
      </c>
      <c r="B47" s="16" t="n">
        <v>20</v>
      </c>
      <c r="C47" s="2" t="n"/>
      <c r="D47" s="2" t="n"/>
      <c r="E47" s="8" t="inlineStr">
        <is>
          <t>pas des recommandations. Seuils vérifiés sur service-public.gouv.fr le</t>
        </is>
      </c>
      <c r="F47" s="2" t="n"/>
      <c r="G47" s="2" t="n"/>
      <c r="H47" s="2" t="n"/>
    </row>
    <row r="48">
      <c r="A48" s="8" t="inlineStr">
        <is>
          <t>↳ simple repère : il n'entre pas dans le calcul, seuls les jours facturés comptent</t>
        </is>
      </c>
      <c r="B48" s="2" t="n"/>
      <c r="C48" s="2" t="n"/>
      <c r="D48" s="2" t="n"/>
      <c r="E48" s="8" t="inlineStr">
        <is>
          <t>1er août 2026 : ils se revalorisent, contrôle-les avant de t'en servir.</t>
        </is>
      </c>
      <c r="F48" s="2" t="n"/>
      <c r="G48" s="2" t="n"/>
      <c r="H48" s="2" t="n"/>
    </row>
    <row r="49">
      <c r="A49" s="6" t="inlineStr">
        <is>
          <t>Jours réellement facturés par mois</t>
        </is>
      </c>
      <c r="B49" s="16" t="n">
        <v>13</v>
      </c>
      <c r="C49" s="2" t="n"/>
      <c r="D49" s="2" t="n"/>
      <c r="E49" s="2" t="n"/>
      <c r="F49" s="2" t="n"/>
      <c r="G49" s="2" t="n"/>
      <c r="H49" s="2" t="n"/>
    </row>
    <row r="50">
      <c r="A50" s="8" t="inlineStr">
        <is>
          <t>↳ le reste part en prospection, devis, relances, gestion, communication</t>
        </is>
      </c>
      <c r="B50" s="2" t="n"/>
      <c r="C50" s="2" t="n"/>
      <c r="D50" s="2" t="n"/>
      <c r="E50" s="2" t="n"/>
      <c r="F50" s="2" t="n"/>
      <c r="G50" s="2" t="n"/>
      <c r="H50" s="2" t="n"/>
    </row>
    <row r="51">
      <c r="A51" s="6" t="inlineStr">
        <is>
          <t>Mois travaillés par an</t>
        </is>
      </c>
      <c r="B51" s="16" t="n">
        <v>10</v>
      </c>
      <c r="C51" s="2" t="n"/>
      <c r="D51" s="2" t="n"/>
      <c r="E51" s="2" t="n"/>
      <c r="F51" s="2" t="n"/>
      <c r="G51" s="2" t="n"/>
      <c r="H51" s="2" t="n"/>
    </row>
    <row r="52">
      <c r="A52" s="6" t="inlineStr">
        <is>
          <t>Jours facturables par an</t>
        </is>
      </c>
      <c r="B52" s="17">
        <f>B49*B51</f>
        <v/>
      </c>
      <c r="C52" s="2" t="n"/>
      <c r="D52" s="2" t="n"/>
      <c r="E52" s="2" t="n"/>
      <c r="F52" s="2" t="n"/>
      <c r="G52" s="2" t="n"/>
      <c r="H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</row>
    <row r="54">
      <c r="A54" s="5" t="inlineStr">
        <is>
          <t>5 · LES DEUX ÉTAGES (chacun en % du prix final)</t>
        </is>
      </c>
      <c r="B54" s="2" t="n"/>
      <c r="C54" s="2" t="n"/>
      <c r="D54" s="2" t="n"/>
      <c r="E54" s="2" t="n"/>
      <c r="F54" s="2" t="n"/>
      <c r="G54" s="2" t="n"/>
      <c r="H54" s="2" t="n"/>
    </row>
    <row r="55">
      <c r="A55" s="8" t="inlineStr">
        <is>
          <t>↳ le taux se retire du prix (division), il ne s'ajoute pas au coût : majorer le</t>
        </is>
      </c>
      <c r="B55" s="2" t="n"/>
      <c r="C55" s="2" t="n"/>
      <c r="D55" s="2" t="n"/>
      <c r="E55" s="2" t="n"/>
      <c r="F55" s="2" t="n"/>
      <c r="G55" s="2" t="n"/>
      <c r="H55" s="2" t="n"/>
    </row>
    <row r="56">
      <c r="A56" s="8" t="inlineStr">
        <is>
          <t xml:space="preserve">   seuil de 10 % ne donnerait que 9,1 % du total, et 8,3 % avec les deux étages.</t>
        </is>
      </c>
      <c r="B56" s="2" t="n"/>
      <c r="C56" s="2" t="n"/>
      <c r="D56" s="2" t="n"/>
      <c r="E56" s="2" t="n"/>
      <c r="F56" s="2" t="n"/>
      <c r="G56" s="2" t="n"/>
      <c r="H56" s="2" t="n"/>
    </row>
    <row r="57">
      <c r="A57" s="6" t="inlineStr">
        <is>
          <t>Matériel : il se renouvelle</t>
        </is>
      </c>
      <c r="B57" s="10" t="n">
        <v>10</v>
      </c>
      <c r="C57" s="8" t="inlineStr">
        <is>
          <t>%</t>
        </is>
      </c>
      <c r="D57" s="2" t="n"/>
      <c r="E57" s="2" t="n"/>
      <c r="F57" s="2" t="n"/>
      <c r="G57" s="2" t="n"/>
      <c r="H57" s="2" t="n"/>
    </row>
    <row r="58">
      <c r="A58" s="6" t="inlineStr">
        <is>
          <t>Réserve : ton amortisseur</t>
        </is>
      </c>
      <c r="B58" s="10" t="n">
        <v>10</v>
      </c>
      <c r="C58" s="8" t="inlineStr">
        <is>
          <t>%</t>
        </is>
      </c>
      <c r="D58" s="2" t="n"/>
      <c r="E58" s="2" t="n"/>
      <c r="F58" s="2" t="n"/>
      <c r="G58" s="2" t="n"/>
      <c r="H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</row>
  </sheetData>
  <mergeCells count="1"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2026-08-02T09:38:43Z</dcterms:created>
  <dcterms:modified xmlns:dcterms="http://purl.org/dc/terms/" xmlns:xsi="http://www.w3.org/2001/XMLSchema-instance" xsi:type="dcterms:W3CDTF">2026-08-02T09:38:43Z</dcterms:modified>
</cp:coreProperties>
</file>